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emial\WEB CGI\PAGINA WEB\Gremial  Bancaria2\comunicados\Hasta 2024\"/>
    </mc:Choice>
  </mc:AlternateContent>
  <bookViews>
    <workbookView xWindow="0" yWindow="0" windowWidth="20490" windowHeight="715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47" i="1" l="1"/>
  <c r="I46" i="1"/>
  <c r="I49" i="1"/>
  <c r="I48" i="1" l="1"/>
  <c r="C19" i="1"/>
  <c r="O21" i="1" s="1"/>
  <c r="C21" i="1" s="1"/>
  <c r="C31" i="1" l="1"/>
  <c r="C32" i="1"/>
  <c r="C30" i="1"/>
  <c r="C22" i="1"/>
  <c r="C25" i="1"/>
  <c r="C43" i="1"/>
  <c r="O27" i="1" l="1"/>
  <c r="C27" i="1" s="1"/>
  <c r="O24" i="1"/>
  <c r="C24" i="1" s="1"/>
  <c r="M14" i="1"/>
</calcChain>
</file>

<file path=xl/sharedStrings.xml><?xml version="1.0" encoding="utf-8"?>
<sst xmlns="http://schemas.openxmlformats.org/spreadsheetml/2006/main" count="69" uniqueCount="67">
  <si>
    <t>RAMA ADMINISTRATIVA- CATEGORIA</t>
  </si>
  <si>
    <t>COEFICIENTES</t>
  </si>
  <si>
    <t>INICIAL</t>
  </si>
  <si>
    <t>1 AÑO</t>
  </si>
  <si>
    <t>2 AÑOS</t>
  </si>
  <si>
    <t>3 AÑOS</t>
  </si>
  <si>
    <t>4 AÑOS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</si>
  <si>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</si>
  <si>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</si>
  <si>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</si>
  <si>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</si>
  <si>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</si>
  <si>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</si>
  <si>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</si>
  <si>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</si>
  <si>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</si>
  <si>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</si>
  <si>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</si>
  <si>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</si>
  <si>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</si>
  <si>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</si>
  <si>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</si>
  <si>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</si>
  <si>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</si>
  <si>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</si>
  <si>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</si>
  <si>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</si>
  <si>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</si>
  <si>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</si>
  <si>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</si>
  <si>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</si>
  <si>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</si>
  <si>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</si>
  <si>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</si>
  <si>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</si>
  <si>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</si>
  <si>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</si>
  <si>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</si>
  <si>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</si>
  <si>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</si>
  <si>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</si>
  <si>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>TOTAL</t>
  </si>
  <si>
    <t>BONO DÍA DEL  BANCARIO</t>
  </si>
  <si>
    <t>INGRESAR AQUÍ EL  COEFICIENTE SEGÚN ANTIGÜEDAD O  CATEGORÍA DEL  LISTADO</t>
  </si>
  <si>
    <t xml:space="preserve"> COLOCAR  AQUÍ SUELDO  BRUTO SIN AGUINALDO</t>
  </si>
  <si>
    <t>PARTICIPACIÓN  EN GANANCIAS (NO  REMUNERATIVO)</t>
  </si>
  <si>
    <r>
      <t xml:space="preserve"> SUELDO  BRUTO  DICIEMBRE </t>
    </r>
    <r>
      <rPr>
        <b/>
        <i/>
        <u/>
        <sz val="16"/>
        <color indexed="8"/>
        <rFont val="Calibri"/>
        <family val="2"/>
      </rPr>
      <t>2021</t>
    </r>
  </si>
  <si>
    <t>NUEVO  HABER  DESDE JULIO A SEPTIEMBRE 2022</t>
  </si>
  <si>
    <t>RESULTADO BONO DÍA DEL  BANCARIO 2022</t>
  </si>
  <si>
    <t>NUEVO  HABER DESDE ABRIL HASTA JUNIO 2022</t>
  </si>
  <si>
    <t>NUEVO  HABER  DESDE OCTUBRE 2022</t>
  </si>
  <si>
    <t>REMUNERACIÓN DESDE/HASTA ene-22 feb-22</t>
  </si>
  <si>
    <t>$1 A $155.433 $10,000 $14,500</t>
  </si>
  <si>
    <t>$155.434 A $201.334 $13,076.10 $18,960.30</t>
  </si>
  <si>
    <t>$201.335 A $241.602 $16,937.70 $24,559.70</t>
  </si>
  <si>
    <t>Más de $241.603 $20,325.10 $29,471.40</t>
  </si>
  <si>
    <t>108739,3</t>
  </si>
  <si>
    <t>En los meses de OCTUBRE Y NOVIEMBRE habrá revisiones  para realizar ajustes,si fueran necesarios,respecto a la inflación.</t>
  </si>
  <si>
    <t>PLANILLA CALCULO  PARITARIO 2022</t>
  </si>
  <si>
    <t>OCTUBRE</t>
  </si>
  <si>
    <t>*ACLARACIÓN  IMPORTANTE: ESTOS CÁLCULOS SON APROXIMADOS  Y  LOS MISMOS  NO  INCLUYEN  ADICIONAL GUARDERIA U OTROS ITEMS Y SON IMPORTES BRUTOS SIN  DESCUENTOS.</t>
  </si>
  <si>
    <t xml:space="preserve"> </t>
  </si>
  <si>
    <t>WEB: www.gremialcolumbiaba.com.ar / FACEBOOK/  IG: gremialcolumbiaba</t>
  </si>
  <si>
    <t>RETROACTIVO  A COBRAR CON LOS HABERS DE:</t>
  </si>
  <si>
    <t>MAYO</t>
  </si>
  <si>
    <t>JUNIO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</si>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</sst>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\ #,##0.00"/>
    <numFmt numFmtId="165" formatCode="&quot;$&quot;#,##0.00"/>
    <numFmt numFmtId="166" formatCode="&quot;$&quot;#,##0.00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b/>
      <i/>
      <u/>
      <sz val="16"/>
      <color indexed="8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  <scheme val="minor"/>
    </font>
    <font>
      <b/>
      <sz val="16"/>
      <color theme="0"/>
      <name val="Calibri"/>
      <family val="2"/>
    </font>
    <font>
      <b/>
      <i/>
      <u/>
      <sz val="20"/>
      <color indexed="8"/>
      <name val="Calibri"/>
      <family val="2"/>
    </font>
    <font>
      <sz val="11"/>
      <color rgb="FF23AE0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F2AA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0" fillId="0" borderId="0"/>
    <xf numFmtId="9" fontId="1" fillId="0" borderId="0" applyFill="0" applyBorder="0" applyAlignment="0" applyProtection="0"/>
  </cellStyleXfs>
  <cellXfs count="95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5" fillId="0" borderId="0" xfId="0" applyFont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vertical="center" wrapText="1"/>
    </xf>
    <xf numFmtId="164" fontId="0" fillId="2" borderId="4" xfId="0" applyNumberFormat="1" applyFill="1" applyBorder="1" applyProtection="1"/>
    <xf numFmtId="0" fontId="0" fillId="0" borderId="0" xfId="0" applyFill="1" applyBorder="1" applyProtection="1">
      <protection locked="0"/>
    </xf>
    <xf numFmtId="0" fontId="4" fillId="0" borderId="0" xfId="1" applyAlignment="1" applyProtection="1">
      <protection locked="0"/>
    </xf>
    <xf numFmtId="0" fontId="5" fillId="0" borderId="0" xfId="0" applyFont="1" applyAlignment="1" applyProtection="1">
      <alignment horizontal="center"/>
    </xf>
    <xf numFmtId="0" fontId="6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9" fillId="0" borderId="0" xfId="0" applyFont="1" applyFill="1" applyBorder="1" applyAlignment="1" applyProtection="1">
      <alignment horizontal="center" vertical="center"/>
    </xf>
    <xf numFmtId="165" fontId="8" fillId="0" borderId="0" xfId="0" applyNumberFormat="1" applyFont="1" applyFill="1" applyBorder="1" applyAlignment="1" applyProtection="1">
      <alignment horizontal="center" vertical="center"/>
    </xf>
    <xf numFmtId="0" fontId="17" fillId="0" borderId="0" xfId="0" applyFon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16" fillId="0" borderId="0" xfId="0" applyFont="1" applyFill="1" applyBorder="1" applyAlignment="1" applyProtection="1">
      <alignment vertical="center" wrapText="1"/>
      <protection locked="0"/>
    </xf>
    <xf numFmtId="0" fontId="0" fillId="7" borderId="0" xfId="0" applyFill="1" applyProtection="1"/>
    <xf numFmtId="0" fontId="9" fillId="4" borderId="8" xfId="0" applyFont="1" applyFill="1" applyBorder="1" applyAlignment="1" applyProtection="1">
      <alignment horizontal="center" vertical="center" wrapText="1"/>
    </xf>
    <xf numFmtId="166" fontId="0" fillId="0" borderId="0" xfId="0" applyNumberFormat="1" applyProtection="1"/>
    <xf numFmtId="0" fontId="5" fillId="7" borderId="0" xfId="0" applyFont="1" applyFill="1" applyAlignment="1" applyProtection="1">
      <alignment horizontal="center"/>
    </xf>
    <xf numFmtId="0" fontId="0" fillId="0" borderId="0" xfId="0"/>
    <xf numFmtId="0" fontId="0" fillId="0" borderId="0" xfId="0" applyProtection="1">
      <protection locked="0"/>
    </xf>
    <xf numFmtId="165" fontId="8" fillId="9" borderId="8" xfId="0" applyNumberFormat="1" applyFont="1" applyFill="1" applyBorder="1" applyAlignment="1" applyProtection="1">
      <alignment horizontal="center" vertical="center"/>
    </xf>
    <xf numFmtId="165" fontId="8" fillId="9" borderId="8" xfId="0" applyNumberFormat="1" applyFont="1" applyFill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locked="0"/>
    </xf>
    <xf numFmtId="0" fontId="5" fillId="10" borderId="0" xfId="0" applyFont="1" applyFill="1" applyBorder="1" applyAlignment="1" applyProtection="1">
      <alignment horizontal="center"/>
    </xf>
    <xf numFmtId="0" fontId="0" fillId="9" borderId="9" xfId="0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4" xfId="0" applyFill="1" applyBorder="1" applyProtection="1">
      <protection locked="0"/>
    </xf>
    <xf numFmtId="0" fontId="11" fillId="6" borderId="5" xfId="0" applyFont="1" applyFill="1" applyBorder="1" applyAlignment="1" applyProtection="1">
      <alignment horizontal="center"/>
    </xf>
    <xf numFmtId="2" fontId="11" fillId="6" borderId="6" xfId="0" applyNumberFormat="1" applyFont="1" applyFill="1" applyBorder="1" applyAlignment="1" applyProtection="1">
      <alignment horizontal="center"/>
    </xf>
    <xf numFmtId="0" fontId="11" fillId="6" borderId="1" xfId="0" applyFont="1" applyFill="1" applyBorder="1" applyAlignment="1" applyProtection="1">
      <alignment horizontal="center"/>
    </xf>
    <xf numFmtId="2" fontId="11" fillId="6" borderId="2" xfId="0" applyNumberFormat="1" applyFont="1" applyFill="1" applyBorder="1" applyAlignment="1" applyProtection="1">
      <alignment horizontal="center"/>
    </xf>
    <xf numFmtId="0" fontId="0" fillId="6" borderId="0" xfId="0" applyFill="1" applyProtection="1">
      <protection locked="0"/>
    </xf>
    <xf numFmtId="0" fontId="3" fillId="11" borderId="19" xfId="0" applyFont="1" applyFill="1" applyBorder="1" applyAlignment="1" applyProtection="1">
      <alignment horizontal="center" vertical="center" wrapText="1" shrinkToFit="1"/>
    </xf>
    <xf numFmtId="2" fontId="3" fillId="11" borderId="20" xfId="0" applyNumberFormat="1" applyFont="1" applyFill="1" applyBorder="1" applyAlignment="1" applyProtection="1">
      <alignment horizontal="center" vertical="center"/>
    </xf>
    <xf numFmtId="164" fontId="8" fillId="6" borderId="0" xfId="0" applyNumberFormat="1" applyFont="1" applyFill="1" applyBorder="1" applyAlignment="1" applyProtection="1">
      <alignment horizontal="center" vertical="center"/>
    </xf>
    <xf numFmtId="0" fontId="23" fillId="9" borderId="9" xfId="0" applyFont="1" applyFill="1" applyBorder="1" applyAlignment="1" applyProtection="1">
      <alignment horizontal="center"/>
      <protection locked="0"/>
    </xf>
    <xf numFmtId="0" fontId="23" fillId="9" borderId="11" xfId="0" applyFont="1" applyFill="1" applyBorder="1" applyAlignment="1" applyProtection="1">
      <alignment horizontal="center"/>
      <protection locked="0"/>
    </xf>
    <xf numFmtId="0" fontId="23" fillId="9" borderId="12" xfId="0" applyFont="1" applyFill="1" applyBorder="1" applyAlignment="1" applyProtection="1">
      <alignment horizontal="center"/>
      <protection locked="0"/>
    </xf>
    <xf numFmtId="0" fontId="23" fillId="9" borderId="10" xfId="0" applyFont="1" applyFill="1" applyBorder="1" applyAlignment="1" applyProtection="1">
      <alignment horizontal="center"/>
      <protection locked="0"/>
    </xf>
    <xf numFmtId="0" fontId="23" fillId="9" borderId="13" xfId="0" applyFont="1" applyFill="1" applyBorder="1" applyAlignment="1" applyProtection="1">
      <alignment horizontal="center"/>
      <protection locked="0"/>
    </xf>
    <xf numFmtId="0" fontId="23" fillId="9" borderId="14" xfId="0" applyFont="1" applyFill="1" applyBorder="1" applyAlignment="1" applyProtection="1">
      <alignment horizontal="center"/>
      <protection locked="0"/>
    </xf>
    <xf numFmtId="4" fontId="0" fillId="8" borderId="7" xfId="0" applyNumberFormat="1" applyFill="1" applyBorder="1" applyAlignment="1" applyProtection="1">
      <alignment horizontal="center"/>
    </xf>
    <xf numFmtId="4" fontId="0" fillId="8" borderId="8" xfId="0" applyNumberFormat="1" applyFill="1" applyBorder="1" applyAlignment="1" applyProtection="1">
      <alignment horizontal="center"/>
    </xf>
    <xf numFmtId="0" fontId="22" fillId="10" borderId="0" xfId="0" applyFont="1" applyFill="1" applyBorder="1" applyAlignment="1" applyProtection="1">
      <alignment horizont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18" xfId="0" applyFont="1" applyFill="1" applyBorder="1" applyAlignment="1" applyProtection="1">
      <alignment horizontal="center" vertical="center"/>
    </xf>
    <xf numFmtId="0" fontId="14" fillId="11" borderId="15" xfId="0" applyFont="1" applyFill="1" applyBorder="1" applyAlignment="1" applyProtection="1">
      <alignment horizontal="center"/>
    </xf>
    <xf numFmtId="0" fontId="14" fillId="11" borderId="3" xfId="0" applyFont="1" applyFill="1" applyBorder="1" applyAlignment="1" applyProtection="1">
      <alignment horizontal="center"/>
    </xf>
    <xf numFmtId="0" fontId="4" fillId="7" borderId="0" xfId="1" applyFill="1" applyAlignment="1" applyProtection="1">
      <alignment horizontal="center"/>
    </xf>
    <xf numFmtId="0" fontId="12" fillId="11" borderId="9" xfId="0" applyFont="1" applyFill="1" applyBorder="1" applyAlignment="1" applyProtection="1">
      <alignment horizontal="center" vertical="center" wrapText="1"/>
    </xf>
    <xf numFmtId="0" fontId="13" fillId="11" borderId="12" xfId="0" applyFont="1" applyFill="1" applyBorder="1"/>
    <xf numFmtId="0" fontId="13" fillId="11" borderId="16" xfId="0" applyFont="1" applyFill="1" applyBorder="1"/>
    <xf numFmtId="0" fontId="13" fillId="11" borderId="17" xfId="0" applyFont="1" applyFill="1" applyBorder="1"/>
    <xf numFmtId="0" fontId="13" fillId="11" borderId="10" xfId="0" applyFont="1" applyFill="1" applyBorder="1"/>
    <xf numFmtId="0" fontId="13" fillId="11" borderId="14" xfId="0" applyFont="1" applyFill="1" applyBorder="1"/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9" fillId="4" borderId="11" xfId="0" applyFont="1" applyFill="1" applyBorder="1" applyAlignment="1" applyProtection="1">
      <alignment horizontal="center" vertical="center"/>
    </xf>
    <xf numFmtId="0" fontId="9" fillId="4" borderId="12" xfId="0" applyFont="1" applyFill="1" applyBorder="1" applyAlignment="1" applyProtection="1">
      <alignment horizontal="center" vertical="center"/>
    </xf>
    <xf numFmtId="0" fontId="9" fillId="4" borderId="13" xfId="0" applyFont="1" applyFill="1" applyBorder="1" applyAlignment="1" applyProtection="1">
      <alignment horizontal="center" vertical="center"/>
    </xf>
    <xf numFmtId="0" fontId="9" fillId="4" borderId="14" xfId="0" applyFont="1" applyFill="1" applyBorder="1" applyAlignment="1" applyProtection="1">
      <alignment horizontal="center" vertical="center"/>
    </xf>
    <xf numFmtId="0" fontId="5" fillId="7" borderId="0" xfId="0" applyFont="1" applyFill="1" applyAlignment="1" applyProtection="1">
      <alignment horizontal="center"/>
    </xf>
    <xf numFmtId="0" fontId="20" fillId="0" borderId="13" xfId="0" applyFont="1" applyBorder="1" applyAlignment="1" applyProtection="1">
      <alignment horizontal="center"/>
      <protection locked="0"/>
    </xf>
    <xf numFmtId="0" fontId="8" fillId="6" borderId="9" xfId="0" applyFont="1" applyFill="1" applyBorder="1" applyAlignment="1" applyProtection="1">
      <alignment horizontal="center" vertical="center" wrapText="1"/>
    </xf>
    <xf numFmtId="0" fontId="8" fillId="6" borderId="12" xfId="0" applyFont="1" applyFill="1" applyBorder="1" applyAlignment="1" applyProtection="1">
      <alignment horizontal="center" vertical="center" wrapText="1"/>
    </xf>
    <xf numFmtId="0" fontId="8" fillId="6" borderId="16" xfId="0" applyFont="1" applyFill="1" applyBorder="1" applyAlignment="1" applyProtection="1">
      <alignment horizontal="center" vertical="center" wrapText="1"/>
    </xf>
    <xf numFmtId="0" fontId="8" fillId="6" borderId="17" xfId="0" applyFont="1" applyFill="1" applyBorder="1" applyAlignment="1" applyProtection="1">
      <alignment horizontal="center" vertical="center" wrapText="1"/>
    </xf>
    <xf numFmtId="0" fontId="8" fillId="6" borderId="10" xfId="0" applyFont="1" applyFill="1" applyBorder="1" applyAlignment="1" applyProtection="1">
      <alignment horizontal="center" vertical="center" wrapText="1"/>
    </xf>
    <xf numFmtId="0" fontId="8" fillId="6" borderId="14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7" fillId="11" borderId="15" xfId="0" applyFont="1" applyFill="1" applyBorder="1" applyAlignment="1" applyProtection="1">
      <alignment horizontal="center" vertical="center" wrapText="1"/>
    </xf>
    <xf numFmtId="0" fontId="7" fillId="11" borderId="3" xfId="0" applyFont="1" applyFill="1" applyBorder="1" applyAlignment="1" applyProtection="1">
      <alignment horizontal="center" vertical="center" wrapText="1"/>
    </xf>
    <xf numFmtId="165" fontId="21" fillId="8" borderId="7" xfId="0" applyNumberFormat="1" applyFont="1" applyFill="1" applyBorder="1" applyAlignment="1" applyProtection="1">
      <alignment horizontal="center" vertical="center"/>
    </xf>
    <xf numFmtId="165" fontId="21" fillId="8" borderId="8" xfId="0" applyNumberFormat="1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165" fontId="8" fillId="9" borderId="12" xfId="0" applyNumberFormat="1" applyFont="1" applyFill="1" applyBorder="1" applyAlignment="1" applyProtection="1">
      <alignment horizontal="center" vertical="center"/>
    </xf>
    <xf numFmtId="165" fontId="8" fillId="9" borderId="14" xfId="0" applyNumberFormat="1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16" fillId="6" borderId="15" xfId="0" applyFont="1" applyFill="1" applyBorder="1" applyAlignment="1" applyProtection="1">
      <alignment horizontal="center" vertical="center"/>
    </xf>
    <xf numFmtId="0" fontId="16" fillId="6" borderId="3" xfId="0" applyFont="1" applyFill="1" applyBorder="1" applyAlignment="1" applyProtection="1">
      <alignment horizontal="center" vertical="center"/>
    </xf>
    <xf numFmtId="2" fontId="15" fillId="8" borderId="7" xfId="0" applyNumberFormat="1" applyFont="1" applyFill="1" applyBorder="1" applyAlignment="1" applyProtection="1">
      <alignment horizontal="center" vertical="center"/>
    </xf>
    <xf numFmtId="2" fontId="15" fillId="8" borderId="8" xfId="0" applyNumberFormat="1" applyFont="1" applyFill="1" applyBorder="1" applyAlignment="1" applyProtection="1">
      <alignment horizontal="center" vertical="center"/>
    </xf>
    <xf numFmtId="165" fontId="19" fillId="9" borderId="7" xfId="0" applyNumberFormat="1" applyFont="1" applyFill="1" applyBorder="1" applyAlignment="1" applyProtection="1">
      <alignment horizontal="center" vertical="center"/>
    </xf>
    <xf numFmtId="165" fontId="19" fillId="9" borderId="18" xfId="0" applyNumberFormat="1" applyFont="1" applyFill="1" applyBorder="1" applyAlignment="1" applyProtection="1">
      <alignment horizontal="center" vertical="center"/>
    </xf>
    <xf numFmtId="165" fontId="8" fillId="9" borderId="7" xfId="0" applyNumberFormat="1" applyFont="1" applyFill="1" applyBorder="1" applyAlignment="1" applyProtection="1">
      <alignment horizontal="center" vertical="center"/>
    </xf>
    <xf numFmtId="165" fontId="8" fillId="9" borderId="18" xfId="0" applyNumberFormat="1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 wrapText="1"/>
    </xf>
    <xf numFmtId="0" fontId="9" fillId="4" borderId="18" xfId="0" applyFont="1" applyFill="1" applyBorder="1" applyAlignment="1" applyProtection="1">
      <alignment horizontal="center" vertical="center" wrapText="1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EBF2AA"/>
      <color rgb="FF00FF00"/>
      <color rgb="FF0DA354"/>
      <color rgb="FF23AE02"/>
      <color rgb="FFEAFC8E"/>
      <color rgb="FF08A81B"/>
      <color rgb="FFFFFF66"/>
      <color rgb="FFE309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1537448</xdr:colOff>
      <xdr:row>0</xdr:row>
      <xdr:rowOff>334383</xdr:rowOff>
    </xdr:from>
    <xdr:to>
      <xdr:col>6</xdr:col>
      <xdr:colOff>646153</xdr:colOff>
      <xdr:row>1</xdr:row>
      <xdr:rowOff>921683</xdr:rowOff>
    </xdr:to>
    <xdr:pic>
      <xdr:nvPicPr>
        <xdr:cNvPr id="5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019301" y="334383"/>
          <a:ext cx="7042470" cy="11251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168088</xdr:colOff>
      <xdr:row>1</xdr:row>
      <xdr:rowOff>1086971</xdr:rowOff>
    </xdr:from>
    <xdr:to>
      <xdr:col>22</xdr:col>
      <xdr:colOff>728714</xdr:colOff>
      <xdr:row>2</xdr:row>
      <xdr:rowOff>649942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1" y="1624853"/>
          <a:ext cx="10477832" cy="66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2"/>
  <sheetViews>
    <sheetView tabSelected="1" topLeftCell="A15" zoomScale="85" workbookViewId="0">
      <selection activeCell="Y20" sqref="Y20"/>
    </sheetView>
  </sheetViews>
  <sheetFormatPr baseColWidth="10" defaultColWidth="11.42578125" defaultRowHeight="15" x14ac:dyDescent="0.25"/>
  <cols>
    <col min="1" max="1" width="7.140625" style="1" customWidth="1"/>
    <col min="2" max="2" width="55.7109375" style="1" customWidth="1"/>
    <col min="3" max="3" width="27.7109375" style="1" customWidth="1"/>
    <col min="4" max="4" width="3" style="1" customWidth="1"/>
    <col min="5" max="5" width="8.85546875" style="1" customWidth="1"/>
    <col min="6" max="6" width="23.5703125" style="1" bestFit="1" customWidth="1"/>
    <col min="7" max="7" width="18.28515625" style="1" customWidth="1"/>
    <col min="8" max="8" width="29.140625" style="1" hidden="1" customWidth="1"/>
    <col min="9" max="9" width="53.5703125" style="1" hidden="1" customWidth="1"/>
    <col min="10" max="10" width="8" style="1" hidden="1" customWidth="1"/>
    <col min="11" max="11" width="10.7109375" style="1" hidden="1" customWidth="1"/>
    <col min="12" max="12" width="8.140625" style="1" hidden="1" customWidth="1"/>
    <col min="13" max="13" width="12.28515625" style="1" hidden="1" customWidth="1"/>
    <col min="14" max="14" width="0" style="1" hidden="1" customWidth="1"/>
    <col min="15" max="15" width="15.7109375" style="1" hidden="1" customWidth="1"/>
    <col min="16" max="21" width="0" style="1" hidden="1" customWidth="1"/>
    <col min="22" max="16384" width="11.42578125" style="1"/>
  </cols>
  <sheetData>
    <row r="1" spans="1:24" ht="42" customHeight="1" x14ac:dyDescent="0.25">
      <c r="B1" s="2"/>
      <c r="C1" s="2"/>
      <c r="D1" s="2"/>
      <c r="E1" s="2"/>
      <c r="F1" s="2"/>
      <c r="G1" s="2"/>
      <c r="H1" s="2"/>
      <c r="I1" s="2"/>
    </row>
    <row r="2" spans="1:24" ht="86.25" customHeight="1" x14ac:dyDescent="0.25">
      <c r="A2" s="22"/>
      <c r="B2" s="17"/>
      <c r="C2" s="17"/>
      <c r="D2" s="17"/>
      <c r="E2" s="17"/>
      <c r="F2" s="17"/>
      <c r="G2" s="17"/>
      <c r="H2" s="17"/>
      <c r="I2" s="2"/>
    </row>
    <row r="3" spans="1:24" ht="62.25" customHeight="1" x14ac:dyDescent="0.25">
      <c r="A3" s="22"/>
      <c r="B3" s="17"/>
      <c r="C3" s="17"/>
      <c r="D3" s="17"/>
      <c r="E3" s="17"/>
      <c r="F3" s="17"/>
      <c r="G3" s="17"/>
      <c r="H3" s="17"/>
      <c r="I3" s="2"/>
    </row>
    <row r="4" spans="1:24" ht="21.75" customHeight="1" x14ac:dyDescent="0.25">
      <c r="A4" s="22"/>
      <c r="B4" s="54" t="s">
        <v>62</v>
      </c>
      <c r="C4" s="54"/>
      <c r="D4" s="54"/>
      <c r="E4" s="54"/>
      <c r="F4" s="54"/>
      <c r="G4" s="54"/>
      <c r="H4" s="54"/>
      <c r="I4" s="2"/>
    </row>
    <row r="5" spans="1:24" ht="27.75" customHeight="1" x14ac:dyDescent="0.35">
      <c r="A5" s="22"/>
      <c r="B5" s="67" t="s">
        <v>58</v>
      </c>
      <c r="C5" s="67"/>
      <c r="D5" s="67"/>
      <c r="E5" s="67"/>
      <c r="F5" s="67"/>
      <c r="G5" s="67"/>
      <c r="H5" s="67"/>
      <c r="I5" s="2"/>
    </row>
    <row r="6" spans="1:24" s="22" customFormat="1" ht="28.5" hidden="1" customHeight="1" x14ac:dyDescent="0.35">
      <c r="B6" s="8"/>
      <c r="C6" s="8"/>
      <c r="D6" s="8"/>
      <c r="E6" s="8"/>
      <c r="F6" s="8"/>
      <c r="G6" s="8"/>
      <c r="I6" s="2"/>
    </row>
    <row r="7" spans="1:24" s="22" customFormat="1" ht="31.5" hidden="1" customHeight="1" x14ac:dyDescent="0.4">
      <c r="B7" s="49"/>
      <c r="C7" s="49"/>
      <c r="D7" s="49"/>
      <c r="E7" s="49"/>
      <c r="F7" s="49"/>
      <c r="G7" s="49"/>
      <c r="H7" s="26"/>
      <c r="I7" s="2"/>
    </row>
    <row r="8" spans="1:24" s="22" customFormat="1" ht="21.75" hidden="1" customHeight="1" x14ac:dyDescent="0.35">
      <c r="B8" s="20"/>
      <c r="C8" s="20"/>
      <c r="D8" s="20"/>
      <c r="E8" s="20"/>
      <c r="F8" s="20"/>
      <c r="G8" s="20"/>
      <c r="H8" s="20"/>
      <c r="I8" s="2"/>
    </row>
    <row r="9" spans="1:24" ht="21.75" customHeight="1" thickBot="1" x14ac:dyDescent="0.4">
      <c r="B9" s="8"/>
      <c r="C9" s="8"/>
      <c r="D9" s="8"/>
      <c r="E9" s="8"/>
      <c r="F9" s="8"/>
      <c r="G9" s="8"/>
    </row>
    <row r="10" spans="1:24" ht="25.5" customHeight="1" x14ac:dyDescent="0.25">
      <c r="B10" s="61" t="s">
        <v>28</v>
      </c>
      <c r="C10" s="47"/>
      <c r="E10" s="61" t="s">
        <v>27</v>
      </c>
      <c r="F10" s="63"/>
      <c r="G10" s="64"/>
      <c r="H10" s="14"/>
      <c r="N10" s="41"/>
      <c r="O10" s="42"/>
      <c r="P10" s="43"/>
      <c r="V10" s="27"/>
      <c r="W10" s="28"/>
      <c r="X10" s="29"/>
    </row>
    <row r="11" spans="1:24" ht="25.5" customHeight="1" thickBot="1" x14ac:dyDescent="0.3">
      <c r="B11" s="62"/>
      <c r="C11" s="48"/>
      <c r="E11" s="62"/>
      <c r="F11" s="65"/>
      <c r="G11" s="66"/>
      <c r="H11" s="15"/>
      <c r="N11" s="44"/>
      <c r="O11" s="45"/>
      <c r="P11" s="46"/>
      <c r="V11" s="30"/>
      <c r="W11" s="31"/>
      <c r="X11" s="32"/>
    </row>
    <row r="12" spans="1:24" ht="25.5" customHeight="1" x14ac:dyDescent="0.25">
      <c r="B12" s="9"/>
      <c r="C12" s="10"/>
    </row>
    <row r="13" spans="1:24" ht="9.75" customHeight="1" thickBot="1" x14ac:dyDescent="0.4">
      <c r="D13" s="3"/>
      <c r="E13" s="3"/>
    </row>
    <row r="14" spans="1:24" ht="18" customHeight="1" thickBot="1" x14ac:dyDescent="0.4">
      <c r="B14" s="55" t="s">
        <v>44</v>
      </c>
      <c r="C14" s="56"/>
      <c r="D14" s="3"/>
      <c r="E14" s="4"/>
      <c r="F14" s="68" t="s">
        <v>40</v>
      </c>
      <c r="G14" s="68"/>
      <c r="M14" s="1">
        <f>3.8*0.66</f>
        <v>2.508</v>
      </c>
    </row>
    <row r="15" spans="1:24" ht="30.75" thickBot="1" x14ac:dyDescent="0.3">
      <c r="B15" s="57"/>
      <c r="C15" s="58"/>
      <c r="E15" s="4"/>
      <c r="F15" s="38" t="s">
        <v>0</v>
      </c>
      <c r="G15" s="39" t="s">
        <v>1</v>
      </c>
    </row>
    <row r="16" spans="1:24" ht="15.75" thickBot="1" x14ac:dyDescent="0.3">
      <c r="B16" s="59"/>
      <c r="C16" s="60"/>
      <c r="E16" s="4"/>
      <c r="F16" s="33" t="s">
        <v>2</v>
      </c>
      <c r="G16" s="34">
        <v>1</v>
      </c>
      <c r="I16" s="22"/>
      <c r="J16" s="21"/>
      <c r="K16" s="21"/>
      <c r="L16" s="21"/>
      <c r="M16" s="22" t="s">
        <v>59</v>
      </c>
    </row>
    <row r="17" spans="2:15" ht="15.75" customHeight="1" x14ac:dyDescent="0.25">
      <c r="B17" s="50" t="s">
        <v>46</v>
      </c>
      <c r="C17" s="78">
        <v>0</v>
      </c>
      <c r="E17" s="6"/>
      <c r="F17" s="35" t="s">
        <v>3</v>
      </c>
      <c r="G17" s="36">
        <v>1.04</v>
      </c>
      <c r="I17" s="22"/>
      <c r="J17" s="21"/>
      <c r="K17" s="21"/>
      <c r="L17" s="21"/>
      <c r="M17" s="22">
        <v>5497.75</v>
      </c>
    </row>
    <row r="18" spans="2:15" ht="20.25" customHeight="1" thickBot="1" x14ac:dyDescent="0.3">
      <c r="B18" s="84"/>
      <c r="C18" s="79"/>
      <c r="F18" s="35" t="s">
        <v>4</v>
      </c>
      <c r="G18" s="36">
        <v>1.08</v>
      </c>
      <c r="I18" s="22"/>
      <c r="J18" s="21"/>
      <c r="K18" s="21"/>
      <c r="L18" s="21"/>
      <c r="M18" s="22">
        <v>10308.260833333334</v>
      </c>
    </row>
    <row r="19" spans="2:15" ht="16.5" customHeight="1" x14ac:dyDescent="0.25">
      <c r="B19" s="93" t="s">
        <v>49</v>
      </c>
      <c r="C19" s="89">
        <f>C17*1.341</f>
        <v>0</v>
      </c>
      <c r="F19" s="35" t="s">
        <v>5</v>
      </c>
      <c r="G19" s="36">
        <v>1.1100000000000001</v>
      </c>
      <c r="I19" s="22"/>
      <c r="J19" s="21"/>
      <c r="K19" s="21"/>
      <c r="L19" s="21"/>
      <c r="M19" s="22">
        <v>15118.739166666666</v>
      </c>
    </row>
    <row r="20" spans="2:15" ht="16.5" customHeight="1" x14ac:dyDescent="0.25">
      <c r="B20" s="94"/>
      <c r="C20" s="90"/>
      <c r="F20" s="35" t="s">
        <v>6</v>
      </c>
      <c r="G20" s="36">
        <v>1.1299999999999999</v>
      </c>
      <c r="I20" s="22"/>
      <c r="J20" s="21"/>
      <c r="K20" s="21"/>
      <c r="L20" s="21"/>
      <c r="M20" s="22">
        <v>17867.305</v>
      </c>
    </row>
    <row r="21" spans="2:15" ht="21" customHeight="1" thickBot="1" x14ac:dyDescent="0.3">
      <c r="B21" s="18" t="s">
        <v>45</v>
      </c>
      <c r="C21" s="23" t="str">
        <f>O21</f>
        <v>$4607</v>
      </c>
      <c r="F21" s="35" t="s">
        <v>7</v>
      </c>
      <c r="G21" s="36">
        <v>1.17</v>
      </c>
      <c r="O21" s="23" t="str">
        <f>IF($C$19&gt;323990,"$14975",IF($C$19&gt;269989,"$12671",IF($C$19&gt;208435,"$8639",IF($C$19&lt;208435,"$4607",ERROR))))</f>
        <v>$4607</v>
      </c>
    </row>
    <row r="22" spans="2:15" ht="16.5" customHeight="1" x14ac:dyDescent="0.25">
      <c r="B22" s="50" t="s">
        <v>47</v>
      </c>
      <c r="C22" s="91">
        <f>C17*1.511</f>
        <v>0</v>
      </c>
      <c r="F22" s="35" t="s">
        <v>8</v>
      </c>
      <c r="G22" s="36">
        <v>1.2</v>
      </c>
      <c r="O22" s="22"/>
    </row>
    <row r="23" spans="2:15" ht="16.5" customHeight="1" x14ac:dyDescent="0.25">
      <c r="B23" s="51"/>
      <c r="C23" s="92"/>
      <c r="F23" s="35" t="s">
        <v>9</v>
      </c>
      <c r="G23" s="36">
        <v>1.24</v>
      </c>
      <c r="O23" s="22"/>
    </row>
    <row r="24" spans="2:15" ht="19.5" customHeight="1" thickBot="1" x14ac:dyDescent="0.3">
      <c r="B24" s="18" t="s">
        <v>45</v>
      </c>
      <c r="C24" s="23" t="str">
        <f>O24</f>
        <v>$5191.9</v>
      </c>
      <c r="F24" s="35" t="s">
        <v>11</v>
      </c>
      <c r="G24" s="36">
        <v>1.26</v>
      </c>
      <c r="O24" s="23" t="str">
        <f>IF($C$22&gt;365062,"$16873.4",IF($C$22&gt;304215,"$14277.7",IF($C$22&gt;234860,"$9734.8",IF($C$22&lt;234859,"$5191.9",ERROR))))</f>
        <v>$5191.9</v>
      </c>
    </row>
    <row r="25" spans="2:15" ht="15.75" customHeight="1" x14ac:dyDescent="0.25">
      <c r="B25" s="50" t="s">
        <v>50</v>
      </c>
      <c r="C25" s="91">
        <f>C17*1.6</f>
        <v>0</v>
      </c>
      <c r="F25" s="35" t="s">
        <v>12</v>
      </c>
      <c r="G25" s="36">
        <v>1.3</v>
      </c>
      <c r="O25" s="22"/>
    </row>
    <row r="26" spans="2:15" ht="15.75" customHeight="1" x14ac:dyDescent="0.25">
      <c r="B26" s="51"/>
      <c r="C26" s="92"/>
      <c r="F26" s="35" t="s">
        <v>13</v>
      </c>
      <c r="G26" s="36">
        <v>1.35</v>
      </c>
      <c r="O26" s="22"/>
    </row>
    <row r="27" spans="2:15" ht="15.75" customHeight="1" thickBot="1" x14ac:dyDescent="0.3">
      <c r="B27" s="18" t="s">
        <v>45</v>
      </c>
      <c r="C27" s="24" t="str">
        <f>O27</f>
        <v>$5497</v>
      </c>
      <c r="F27" s="35" t="s">
        <v>14</v>
      </c>
      <c r="G27" s="36">
        <v>1.39</v>
      </c>
      <c r="O27" s="24" t="str">
        <f>IF($C$25&gt;386565,"$17867.3",IF($C$25&gt;322134,"$15118.7",IF($C$25&gt;248692,"$10308.2",IF($C$25&lt;248692,"$5497",ERROR))))</f>
        <v>$5497</v>
      </c>
    </row>
    <row r="28" spans="2:15" ht="15.75" customHeight="1" thickBot="1" x14ac:dyDescent="0.3">
      <c r="B28" s="11"/>
      <c r="C28" s="12"/>
      <c r="F28" s="35" t="s">
        <v>15</v>
      </c>
      <c r="G28" s="36">
        <v>1.43</v>
      </c>
    </row>
    <row r="29" spans="2:15" ht="17.25" customHeight="1" thickBot="1" x14ac:dyDescent="0.3">
      <c r="B29" s="52" t="s">
        <v>63</v>
      </c>
      <c r="C29" s="53"/>
      <c r="F29" s="35" t="s">
        <v>16</v>
      </c>
      <c r="G29" s="36">
        <v>1.48</v>
      </c>
    </row>
    <row r="30" spans="2:15" ht="15.75" customHeight="1" thickBot="1" x14ac:dyDescent="0.3">
      <c r="B30" s="18" t="s">
        <v>64</v>
      </c>
      <c r="C30" s="23">
        <f>I46-I47</f>
        <v>-14500</v>
      </c>
      <c r="F30" s="35" t="s">
        <v>17</v>
      </c>
      <c r="G30" s="36">
        <v>1.52</v>
      </c>
    </row>
    <row r="31" spans="2:15" ht="16.5" customHeight="1" thickBot="1" x14ac:dyDescent="0.3">
      <c r="B31" s="18" t="s">
        <v>65</v>
      </c>
      <c r="C31" s="23">
        <f>(I48-I49)/2</f>
        <v>-19500</v>
      </c>
      <c r="F31" s="35" t="s">
        <v>29</v>
      </c>
      <c r="G31" s="36">
        <v>1.63</v>
      </c>
    </row>
    <row r="32" spans="2:15" ht="19.5" thickBot="1" x14ac:dyDescent="0.3">
      <c r="B32" s="18" t="s">
        <v>66</v>
      </c>
      <c r="C32" s="23">
        <f>(I48-I49)/2</f>
        <v>-19500</v>
      </c>
      <c r="F32" s="35" t="s">
        <v>30</v>
      </c>
      <c r="G32" s="36">
        <v>1.74</v>
      </c>
    </row>
    <row r="33" spans="2:9" ht="18.75" x14ac:dyDescent="0.25">
      <c r="B33" s="11"/>
      <c r="C33" s="12"/>
      <c r="F33" s="35" t="s">
        <v>31</v>
      </c>
      <c r="G33" s="36">
        <v>1.96</v>
      </c>
    </row>
    <row r="34" spans="2:9" ht="19.5" thickBot="1" x14ac:dyDescent="0.3">
      <c r="B34" s="11"/>
      <c r="C34" s="12"/>
      <c r="F34" s="35" t="s">
        <v>32</v>
      </c>
      <c r="G34" s="36">
        <v>2.0699999999999998</v>
      </c>
    </row>
    <row r="35" spans="2:9" ht="19.5" customHeight="1" thickBot="1" x14ac:dyDescent="0.3">
      <c r="B35" s="85" t="s">
        <v>42</v>
      </c>
      <c r="C35" s="86"/>
      <c r="F35" s="35" t="s">
        <v>33</v>
      </c>
      <c r="G35" s="36">
        <v>2.17</v>
      </c>
    </row>
    <row r="36" spans="2:9" ht="15.75" thickBot="1" x14ac:dyDescent="0.3">
      <c r="F36" s="35" t="s">
        <v>34</v>
      </c>
      <c r="G36" s="36">
        <v>1.96</v>
      </c>
    </row>
    <row r="37" spans="2:9" ht="15.75" customHeight="1" thickBot="1" x14ac:dyDescent="0.3">
      <c r="B37" s="76" t="s">
        <v>43</v>
      </c>
      <c r="C37" s="77"/>
      <c r="F37" s="35" t="s">
        <v>35</v>
      </c>
      <c r="G37" s="36">
        <v>2.0699999999999998</v>
      </c>
    </row>
    <row r="38" spans="2:9" x14ac:dyDescent="0.25">
      <c r="B38" s="61" t="s">
        <v>10</v>
      </c>
      <c r="C38" s="87">
        <v>2.5</v>
      </c>
      <c r="F38" s="35" t="s">
        <v>36</v>
      </c>
      <c r="G38" s="36">
        <v>2.17</v>
      </c>
    </row>
    <row r="39" spans="2:9" ht="15" customHeight="1" thickBot="1" x14ac:dyDescent="0.3">
      <c r="B39" s="62"/>
      <c r="C39" s="88"/>
      <c r="F39" s="35" t="s">
        <v>37</v>
      </c>
      <c r="G39" s="36">
        <v>2.2799999999999998</v>
      </c>
      <c r="I39" t="s">
        <v>51</v>
      </c>
    </row>
    <row r="40" spans="2:9" ht="15" customHeight="1" x14ac:dyDescent="0.25">
      <c r="C40" s="1" t="s">
        <v>61</v>
      </c>
      <c r="F40" s="35" t="s">
        <v>38</v>
      </c>
      <c r="G40" s="36">
        <v>2.5</v>
      </c>
      <c r="H40" s="1">
        <v>53500</v>
      </c>
      <c r="I40" s="1" t="s">
        <v>52</v>
      </c>
    </row>
    <row r="41" spans="2:9" ht="15.75" customHeight="1" thickBot="1" x14ac:dyDescent="0.3">
      <c r="F41" s="35" t="s">
        <v>18</v>
      </c>
      <c r="G41" s="36">
        <v>2.61</v>
      </c>
      <c r="H41" s="1">
        <v>69957</v>
      </c>
      <c r="I41" s="1" t="s">
        <v>53</v>
      </c>
    </row>
    <row r="42" spans="2:9" ht="16.5" thickBot="1" x14ac:dyDescent="0.3">
      <c r="B42" s="52" t="s">
        <v>48</v>
      </c>
      <c r="C42" s="53"/>
      <c r="F42" s="35" t="s">
        <v>19</v>
      </c>
      <c r="G42" s="36">
        <v>2.83</v>
      </c>
      <c r="H42" s="5">
        <v>90616.8</v>
      </c>
      <c r="I42" s="1" t="s">
        <v>54</v>
      </c>
    </row>
    <row r="43" spans="2:9" ht="19.5" customHeight="1" x14ac:dyDescent="0.25">
      <c r="B43" s="80" t="s">
        <v>41</v>
      </c>
      <c r="C43" s="82">
        <f>150298.26+19701.74*C38</f>
        <v>199552.61000000002</v>
      </c>
      <c r="F43" s="35" t="s">
        <v>39</v>
      </c>
      <c r="G43" s="36">
        <v>2.93</v>
      </c>
      <c r="H43" s="1" t="s">
        <v>56</v>
      </c>
      <c r="I43" s="1" t="s">
        <v>55</v>
      </c>
    </row>
    <row r="44" spans="2:9" ht="15" customHeight="1" thickBot="1" x14ac:dyDescent="0.3">
      <c r="B44" s="81"/>
      <c r="C44" s="83"/>
      <c r="F44" s="35" t="s">
        <v>20</v>
      </c>
      <c r="G44" s="36">
        <v>3.04</v>
      </c>
    </row>
    <row r="45" spans="2:9" ht="15.75" customHeight="1" x14ac:dyDescent="0.25">
      <c r="F45" s="35" t="s">
        <v>21</v>
      </c>
      <c r="G45" s="36">
        <v>3.26</v>
      </c>
    </row>
    <row r="46" spans="2:9" ht="15" customHeight="1" x14ac:dyDescent="0.25">
      <c r="D46" s="16"/>
      <c r="E46" s="16"/>
      <c r="F46" s="35" t="s">
        <v>22</v>
      </c>
      <c r="G46" s="36">
        <v>3.48</v>
      </c>
      <c r="I46" s="19">
        <f>C17*0.341</f>
        <v>0</v>
      </c>
    </row>
    <row r="47" spans="2:9" ht="15" customHeight="1" x14ac:dyDescent="0.25">
      <c r="D47" s="16"/>
      <c r="E47" s="16"/>
      <c r="F47" s="35" t="s">
        <v>23</v>
      </c>
      <c r="G47" s="36">
        <v>3.7</v>
      </c>
      <c r="I47" s="22" t="str">
        <f>IF($C17&gt;241603,"29471.4",IF($C17&gt;201334,"24559.7",IF($C17&gt;155433,"18960.3",IF($C17&lt;155433,"14500",ERROR))))</f>
        <v>14500</v>
      </c>
    </row>
    <row r="48" spans="2:9" ht="15.75" customHeight="1" thickBot="1" x14ac:dyDescent="0.3">
      <c r="B48" s="13"/>
      <c r="C48" s="13"/>
      <c r="D48" s="16"/>
      <c r="E48" s="16"/>
      <c r="F48" s="35" t="s">
        <v>24</v>
      </c>
      <c r="G48" s="36">
        <v>4.0199999999999996</v>
      </c>
      <c r="I48" s="25">
        <f>C17*0.483</f>
        <v>0</v>
      </c>
    </row>
    <row r="49" spans="2:9" ht="15" customHeight="1" x14ac:dyDescent="0.25">
      <c r="B49" s="69" t="s">
        <v>57</v>
      </c>
      <c r="C49" s="70"/>
      <c r="F49" s="35" t="s">
        <v>25</v>
      </c>
      <c r="G49" s="36">
        <v>4.3499999999999996</v>
      </c>
      <c r="I49" s="22" t="str">
        <f>IF($C17&gt;241603,"79267.1",IF($C17&gt;201334,"66057.1",IF($C17&gt;155433,"50996",IF($C17&lt;155433,"39000",ERROR))))</f>
        <v>39000</v>
      </c>
    </row>
    <row r="50" spans="2:9" ht="18.75" customHeight="1" thickBot="1" x14ac:dyDescent="0.3">
      <c r="B50" s="71"/>
      <c r="C50" s="72"/>
      <c r="F50" s="35" t="s">
        <v>26</v>
      </c>
      <c r="G50" s="36">
        <v>4.6500000000000004</v>
      </c>
    </row>
    <row r="51" spans="2:9" ht="15" hidden="1" customHeight="1" x14ac:dyDescent="0.25">
      <c r="B51" s="71"/>
      <c r="C51" s="72"/>
      <c r="F51" s="37"/>
      <c r="G51" s="37"/>
    </row>
    <row r="52" spans="2:9" ht="15.75" hidden="1" customHeight="1" thickBot="1" x14ac:dyDescent="0.3">
      <c r="B52" s="73"/>
      <c r="C52" s="74"/>
      <c r="F52" s="37"/>
      <c r="G52" s="37"/>
    </row>
    <row r="53" spans="2:9" ht="19.5" hidden="1" thickBot="1" x14ac:dyDescent="0.3">
      <c r="B53" s="40"/>
      <c r="C53" s="40"/>
    </row>
    <row r="54" spans="2:9" x14ac:dyDescent="0.25">
      <c r="B54" s="69" t="s">
        <v>60</v>
      </c>
      <c r="C54" s="70"/>
    </row>
    <row r="55" spans="2:9" ht="40.5" customHeight="1" x14ac:dyDescent="0.25">
      <c r="B55" s="71"/>
      <c r="C55" s="72"/>
    </row>
    <row r="56" spans="2:9" x14ac:dyDescent="0.25">
      <c r="B56" s="71"/>
      <c r="C56" s="72"/>
    </row>
    <row r="57" spans="2:9" ht="6.75" customHeight="1" thickBot="1" x14ac:dyDescent="0.3">
      <c r="B57" s="73"/>
      <c r="C57" s="74"/>
    </row>
    <row r="58" spans="2:9" ht="18.75" x14ac:dyDescent="0.25">
      <c r="B58" s="75"/>
      <c r="C58" s="75"/>
    </row>
    <row r="132" spans="2:2" x14ac:dyDescent="0.25">
      <c r="B132" s="7"/>
    </row>
  </sheetData>
  <mergeCells count="28">
    <mergeCell ref="B54:C57"/>
    <mergeCell ref="B58:C58"/>
    <mergeCell ref="B49:C52"/>
    <mergeCell ref="B37:C37"/>
    <mergeCell ref="C17:C18"/>
    <mergeCell ref="B43:B44"/>
    <mergeCell ref="C43:C44"/>
    <mergeCell ref="B17:B18"/>
    <mergeCell ref="B35:C35"/>
    <mergeCell ref="B42:C42"/>
    <mergeCell ref="C38:C39"/>
    <mergeCell ref="B38:B39"/>
    <mergeCell ref="C19:C20"/>
    <mergeCell ref="C22:C23"/>
    <mergeCell ref="C25:C26"/>
    <mergeCell ref="B19:B20"/>
    <mergeCell ref="B29:C29"/>
    <mergeCell ref="B4:H4"/>
    <mergeCell ref="B14:C16"/>
    <mergeCell ref="B10:B11"/>
    <mergeCell ref="E10:G11"/>
    <mergeCell ref="B5:H5"/>
    <mergeCell ref="F14:G14"/>
    <mergeCell ref="N10:P11"/>
    <mergeCell ref="C10:C11"/>
    <mergeCell ref="B7:G7"/>
    <mergeCell ref="B22:B23"/>
    <mergeCell ref="B25:B26"/>
  </mergeCells>
  <phoneticPr fontId="2" type="noConversion"/>
  <hyperlinks>
    <hyperlink ref="B4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2022-05-09T23:24:43Z</dcterms:modified>
</cp:coreProperties>
</file>